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lai di sini" sheetId="1" state="visible" r:id="rId1"/>
    <sheet xmlns:r="http://schemas.openxmlformats.org/officeDocument/2006/relationships" name="Bahan" sheetId="2" state="visible" r:id="rId2"/>
    <sheet xmlns:r="http://schemas.openxmlformats.org/officeDocument/2006/relationships" name="Overhead" sheetId="3" state="visible" r:id="rId3"/>
    <sheet xmlns:r="http://schemas.openxmlformats.org/officeDocument/2006/relationships" name="Resep" sheetId="4" state="visible" r:id="rId4"/>
    <sheet xmlns:r="http://schemas.openxmlformats.org/officeDocument/2006/relationships" name="Channel" sheetId="5" state="visible" r:id="rId5"/>
    <sheet xmlns:r="http://schemas.openxmlformats.org/officeDocument/2006/relationships" name="Pajak" sheetId="6" state="visible" r:id="rId6"/>
    <sheet xmlns:r="http://schemas.openxmlformats.org/officeDocument/2006/relationships" name="Matriks menu" sheetId="7" state="visible" r:id="rId7"/>
    <sheet xmlns:r="http://schemas.openxmlformats.org/officeDocument/2006/relationships" name="Glosarium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F2024"/>
      <sz val="22"/>
    </font>
    <font>
      <b val="1"/>
      <color rgb="001F2024"/>
      <sz val="15"/>
    </font>
    <font>
      <color rgb="001F2024"/>
      <sz val="11"/>
    </font>
    <font>
      <b val="1"/>
      <color rgb="001F2024"/>
      <sz val="11"/>
    </font>
    <font>
      <i val="1"/>
      <color rgb="00888888"/>
      <sz val="10"/>
    </font>
    <font>
      <b val="1"/>
      <color rgb="00FFFFFF"/>
      <sz val="11"/>
    </font>
    <font>
      <i val="1"/>
      <color rgb="00888888"/>
      <sz val="9"/>
    </font>
    <font>
      <b val="1"/>
      <color rgb="00FFFFFF"/>
      <sz val="12"/>
    </font>
    <font>
      <b val="1"/>
      <color rgb="00F1E847"/>
      <sz val="11"/>
    </font>
  </fonts>
  <fills count="7">
    <fill>
      <patternFill/>
    </fill>
    <fill>
      <patternFill patternType="gray125"/>
    </fill>
    <fill>
      <patternFill patternType="solid">
        <fgColor rgb="001F2024"/>
      </patternFill>
    </fill>
    <fill>
      <patternFill patternType="solid">
        <fgColor rgb="00FFFFFF"/>
      </patternFill>
    </fill>
    <fill>
      <patternFill patternType="solid">
        <fgColor rgb="00FFF8C4"/>
      </patternFill>
    </fill>
    <fill>
      <patternFill patternType="solid">
        <fgColor rgb="00EEF2F7"/>
      </patternFill>
    </fill>
    <fill>
      <patternFill patternType="solid">
        <fgColor rgb="00F4F4F2"/>
      </patternFill>
    </fill>
  </fills>
  <borders count="6">
    <border>
      <left/>
      <right/>
      <top/>
      <bottom/>
      <diagonal/>
    </border>
    <border>
      <left style="thin">
        <color rgb="00D9D9D6"/>
      </left>
      <right style="thin">
        <color rgb="00D9D9D6"/>
      </right>
      <top style="thin">
        <color rgb="00D9D9D6"/>
      </top>
      <bottom style="thin">
        <color rgb="00D9D9D6"/>
      </bottom>
    </border>
    <border>
      <left/>
      <right/>
      <top style="thin">
        <color rgb="00D9D9D6"/>
      </top>
      <bottom/>
      <diagonal/>
    </border>
    <border>
      <left/>
      <right style="thin">
        <color rgb="00D9D9D6"/>
      </right>
      <top style="thin">
        <color rgb="00D9D9D6"/>
      </top>
      <bottom/>
      <diagonal/>
    </border>
    <border>
      <left/>
      <right/>
      <top style="thin">
        <color rgb="00D9D9D6"/>
      </top>
      <bottom style="thin">
        <color rgb="00D9D9D6"/>
      </bottom>
      <diagonal/>
    </border>
    <border>
      <left/>
      <right style="thin">
        <color rgb="00D9D9D6"/>
      </right>
      <top style="thin">
        <color rgb="00D9D9D6"/>
      </top>
      <bottom style="thin">
        <color rgb="00D9D9D6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3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/>
    </xf>
    <xf numFmtId="3" fontId="3" fillId="5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 wrapText="1"/>
    </xf>
    <xf numFmtId="9" fontId="3" fillId="4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3" fontId="4" fillId="6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3" fontId="9" fillId="2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9" fontId="3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F8C9B8"/>
        </patternFill>
      </fill>
    </dxf>
    <dxf>
      <fill>
        <patternFill patternType="solid">
          <fgColor rgb="00C9E8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5" customWidth="1" min="2" max="2"/>
  </cols>
  <sheetData>
    <row r="2">
      <c r="B2" s="1" t="inlineStr">
        <is>
          <t>Beamli</t>
        </is>
      </c>
    </row>
    <row r="3">
      <c r="B3" s="2" t="inlineStr">
        <is>
          <t>Kalkulator HPP — F&amp;B Bali</t>
        </is>
      </c>
    </row>
    <row r="5" ht="30" customHeight="1">
      <c r="B5" s="3" t="inlineStr">
        <is>
          <t>Fungsinya: hitung HPP satu menu dari ujung ke ujung, tetapkan harga pada target food cost %, dan — bagian yang sering dilewatkan — lihat berapa yang benar-benar tersisa setelah komisi tiap platform dan pajak. Ini alat pelacak, bukan alat lapor pajak.</t>
        </is>
      </c>
    </row>
    <row r="6" ht="8" customHeight="1">
      <c r="B6" s="3" t="inlineStr"/>
    </row>
    <row r="7" ht="30" customHeight="1">
      <c r="B7" s="3" t="inlineStr">
        <is>
          <t>Cara pakai: sel kuning untuk Anda isi; sel biru menghitung otomatis. Mulai dari Bahan (isi harga supplier dan yield), lalu Resep, lalu Channel — sheet itulah yang menunjukkan margin yang sebenarnya.</t>
        </is>
      </c>
    </row>
    <row r="8" ht="8" customHeight="1">
      <c r="B8" s="3" t="inlineStr"/>
    </row>
    <row r="9" ht="30" customHeight="1">
      <c r="B9" s="3" t="inlineStr">
        <is>
          <t>Semua harga, yield, dan tarif di sini INDIKATIF untuk Bali 2026. Ganti dengan angka Anda sendiri. Tarif pajak indikatif — konfirmasikan kewajiban Anda ke konsultan pajak setempat.</t>
        </is>
      </c>
    </row>
    <row r="10" ht="8" customHeight="1">
      <c r="B10" s="3" t="inlineStr"/>
    </row>
    <row r="11" ht="30" customHeight="1">
      <c r="B11" s="4" t="inlineStr">
        <is>
          <t>Mau ini ter-update sendiri dari pesan supplier dan POS Anda? Lihat beamli.ai/id/otomatisasi-whatsapp-bisnis</t>
        </is>
      </c>
    </row>
    <row r="13">
      <c r="B13" s="5" t="inlineStr">
        <is>
          <t>Terakhir diperbarui 2026-05-30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8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8" customWidth="1" min="2" max="2"/>
    <col width="18" customWidth="1" min="3" max="3"/>
    <col width="10" customWidth="1" min="4" max="4"/>
    <col width="20" customWidth="1" min="5" max="5"/>
  </cols>
  <sheetData>
    <row r="1">
      <c r="A1" s="6" t="inlineStr">
        <is>
          <t>Bahan</t>
        </is>
      </c>
      <c r="B1" s="6" t="inlineStr">
        <is>
          <t>Satuan</t>
        </is>
      </c>
      <c r="C1" s="6" t="inlineStr">
        <is>
          <t>Harga supplier / satuan (IDR)</t>
        </is>
      </c>
      <c r="D1" s="6" t="inlineStr">
        <is>
          <t>Yield %</t>
        </is>
      </c>
      <c r="E1" s="6" t="inlineStr">
        <is>
          <t>Biaya terpakai / satuan (IDR)</t>
        </is>
      </c>
    </row>
    <row r="2">
      <c r="A2" s="7" t="inlineStr">
        <is>
          <t>Harga indikatif — ganti dengan kuotasi supplier Anda. Yield = bagian terpakai setelah trimming/persiapan.</t>
        </is>
      </c>
    </row>
    <row r="3">
      <c r="A3" s="8" t="inlineStr">
        <is>
          <t>Dada ayam (tanpa tulang)</t>
        </is>
      </c>
      <c r="B3" s="9" t="inlineStr">
        <is>
          <t>g</t>
        </is>
      </c>
      <c r="C3" s="10" t="n">
        <v>55</v>
      </c>
      <c r="D3" s="11" t="n">
        <v>0.95</v>
      </c>
      <c r="E3" s="12">
        <f>IF(D3=0,0,ROUND(C3/D3,2))</f>
        <v/>
      </c>
    </row>
    <row r="4">
      <c r="A4" s="8" t="inlineStr">
        <is>
          <t>Ayam kampung (utuh)</t>
        </is>
      </c>
      <c r="B4" s="9" t="inlineStr">
        <is>
          <t>g</t>
        </is>
      </c>
      <c r="C4" s="10" t="n">
        <v>70</v>
      </c>
      <c r="D4" s="11" t="n">
        <v>0.65</v>
      </c>
      <c r="E4" s="12">
        <f>IF(D4=0,0,ROUND(C4/D4,2))</f>
        <v/>
      </c>
    </row>
    <row r="5">
      <c r="A5" s="8" t="inlineStr">
        <is>
          <t>Daging sapi (paha)</t>
        </is>
      </c>
      <c r="B5" s="9" t="inlineStr">
        <is>
          <t>g</t>
        </is>
      </c>
      <c r="C5" s="10" t="n">
        <v>135</v>
      </c>
      <c r="D5" s="11" t="n">
        <v>0.85</v>
      </c>
      <c r="E5" s="12">
        <f>IF(D5=0,0,ROUND(C5/D5,2))</f>
        <v/>
      </c>
    </row>
    <row r="6">
      <c r="A6" s="8" t="inlineStr">
        <is>
          <t>Ikan utuh (kakap)</t>
        </is>
      </c>
      <c r="B6" s="9" t="inlineStr">
        <is>
          <t>g</t>
        </is>
      </c>
      <c r="C6" s="10" t="n">
        <v>60</v>
      </c>
      <c r="D6" s="11" t="n">
        <v>0.55</v>
      </c>
      <c r="E6" s="12">
        <f>IF(D6=0,0,ROUND(C6/D6,2))</f>
        <v/>
      </c>
    </row>
    <row r="7">
      <c r="A7" s="8" t="inlineStr">
        <is>
          <t>Udang (sedang)</t>
        </is>
      </c>
      <c r="B7" s="9" t="inlineStr">
        <is>
          <t>g</t>
        </is>
      </c>
      <c r="C7" s="10" t="n">
        <v>120</v>
      </c>
      <c r="D7" s="11" t="n">
        <v>0.7</v>
      </c>
      <c r="E7" s="12">
        <f>IF(D7=0,0,ROUND(C7/D7,2))</f>
        <v/>
      </c>
    </row>
    <row r="8">
      <c r="A8" s="8" t="inlineStr">
        <is>
          <t>Tuna (loin)</t>
        </is>
      </c>
      <c r="B8" s="9" t="inlineStr">
        <is>
          <t>g</t>
        </is>
      </c>
      <c r="C8" s="10" t="n">
        <v>110</v>
      </c>
      <c r="D8" s="11" t="n">
        <v>0.85</v>
      </c>
      <c r="E8" s="12">
        <f>IF(D8=0,0,ROUND(C8/D8,2))</f>
        <v/>
      </c>
    </row>
    <row r="9">
      <c r="A9" s="8" t="inlineStr">
        <is>
          <t>Beras (medium)</t>
        </is>
      </c>
      <c r="B9" s="9" t="inlineStr">
        <is>
          <t>g</t>
        </is>
      </c>
      <c r="C9" s="10" t="n">
        <v>14</v>
      </c>
      <c r="D9" s="11" t="n">
        <v>1</v>
      </c>
      <c r="E9" s="12">
        <f>IF(D9=0,0,ROUND(C9/D9,2))</f>
        <v/>
      </c>
    </row>
    <row r="10">
      <c r="A10" s="8" t="inlineStr">
        <is>
          <t>Telur</t>
        </is>
      </c>
      <c r="B10" s="9" t="inlineStr">
        <is>
          <t>pc</t>
        </is>
      </c>
      <c r="C10" s="10" t="n">
        <v>2500</v>
      </c>
      <c r="D10" s="11" t="n">
        <v>1</v>
      </c>
      <c r="E10" s="12">
        <f>IF(D10=0,0,ROUND(C10/D10,2))</f>
        <v/>
      </c>
    </row>
    <row r="11">
      <c r="A11" s="8" t="inlineStr">
        <is>
          <t>Susu segar</t>
        </is>
      </c>
      <c r="B11" s="9" t="inlineStr">
        <is>
          <t>ml</t>
        </is>
      </c>
      <c r="C11" s="10" t="n">
        <v>18</v>
      </c>
      <c r="D11" s="11" t="n">
        <v>1</v>
      </c>
      <c r="E11" s="12">
        <f>IF(D11=0,0,ROUND(C11/D11,2))</f>
        <v/>
      </c>
    </row>
    <row r="12">
      <c r="A12" s="8" t="inlineStr">
        <is>
          <t>Krim masak</t>
        </is>
      </c>
      <c r="B12" s="9" t="inlineStr">
        <is>
          <t>ml</t>
        </is>
      </c>
      <c r="C12" s="10" t="n">
        <v>45</v>
      </c>
      <c r="D12" s="11" t="n">
        <v>1</v>
      </c>
      <c r="E12" s="12">
        <f>IF(D12=0,0,ROUND(C12/D12,2))</f>
        <v/>
      </c>
    </row>
    <row r="13">
      <c r="A13" s="8" t="inlineStr">
        <is>
          <t>Keju mozzarella</t>
        </is>
      </c>
      <c r="B13" s="9" t="inlineStr">
        <is>
          <t>g</t>
        </is>
      </c>
      <c r="C13" s="10" t="n">
        <v>130</v>
      </c>
      <c r="D13" s="11" t="n">
        <v>1</v>
      </c>
      <c r="E13" s="12">
        <f>IF(D13=0,0,ROUND(C13/D13,2))</f>
        <v/>
      </c>
    </row>
    <row r="14">
      <c r="A14" s="8" t="inlineStr">
        <is>
          <t>Yoghurt (plain)</t>
        </is>
      </c>
      <c r="B14" s="9" t="inlineStr">
        <is>
          <t>ml</t>
        </is>
      </c>
      <c r="C14" s="10" t="n">
        <v>35</v>
      </c>
      <c r="D14" s="11" t="n">
        <v>1</v>
      </c>
      <c r="E14" s="12">
        <f>IF(D14=0,0,ROUND(C14/D14,2))</f>
        <v/>
      </c>
    </row>
    <row r="15">
      <c r="A15" s="8" t="inlineStr">
        <is>
          <t>Pisang</t>
        </is>
      </c>
      <c r="B15" s="9" t="inlineStr">
        <is>
          <t>g</t>
        </is>
      </c>
      <c r="C15" s="10" t="n">
        <v>12</v>
      </c>
      <c r="D15" s="11" t="n">
        <v>0.65</v>
      </c>
      <c r="E15" s="12">
        <f>IF(D15=0,0,ROUND(C15/D15,2))</f>
        <v/>
      </c>
    </row>
    <row r="16">
      <c r="A16" s="8" t="inlineStr">
        <is>
          <t>Mangga</t>
        </is>
      </c>
      <c r="B16" s="9" t="inlineStr">
        <is>
          <t>g</t>
        </is>
      </c>
      <c r="C16" s="10" t="n">
        <v>25</v>
      </c>
      <c r="D16" s="11" t="n">
        <v>0.6</v>
      </c>
      <c r="E16" s="12">
        <f>IF(D16=0,0,ROUND(C16/D16,2))</f>
        <v/>
      </c>
    </row>
    <row r="17">
      <c r="A17" s="8" t="inlineStr">
        <is>
          <t>Buah naga</t>
        </is>
      </c>
      <c r="B17" s="9" t="inlineStr">
        <is>
          <t>g</t>
        </is>
      </c>
      <c r="C17" s="10" t="n">
        <v>28</v>
      </c>
      <c r="D17" s="11" t="n">
        <v>0.65</v>
      </c>
      <c r="E17" s="12">
        <f>IF(D17=0,0,ROUND(C17/D17,2))</f>
        <v/>
      </c>
    </row>
    <row r="18">
      <c r="A18" s="8" t="inlineStr">
        <is>
          <t>Nanas</t>
        </is>
      </c>
      <c r="B18" s="9" t="inlineStr">
        <is>
          <t>g</t>
        </is>
      </c>
      <c r="C18" s="10" t="n">
        <v>16</v>
      </c>
      <c r="D18" s="11" t="n">
        <v>0.5</v>
      </c>
      <c r="E18" s="12">
        <f>IF(D18=0,0,ROUND(C18/D18,2))</f>
        <v/>
      </c>
    </row>
    <row r="19">
      <c r="A19" s="8" t="inlineStr">
        <is>
          <t>Kelapa segar (daging)</t>
        </is>
      </c>
      <c r="B19" s="9" t="inlineStr">
        <is>
          <t>g</t>
        </is>
      </c>
      <c r="C19" s="10" t="n">
        <v>20</v>
      </c>
      <c r="D19" s="11" t="n">
        <v>0.45</v>
      </c>
      <c r="E19" s="12">
        <f>IF(D19=0,0,ROUND(C19/D19,2))</f>
        <v/>
      </c>
    </row>
    <row r="20">
      <c r="A20" s="8" t="inlineStr">
        <is>
          <t>Granola</t>
        </is>
      </c>
      <c r="B20" s="9" t="inlineStr">
        <is>
          <t>g</t>
        </is>
      </c>
      <c r="C20" s="10" t="n">
        <v>80</v>
      </c>
      <c r="D20" s="11" t="n">
        <v>1</v>
      </c>
      <c r="E20" s="12">
        <f>IF(D20=0,0,ROUND(C20/D20,2))</f>
        <v/>
      </c>
    </row>
    <row r="21">
      <c r="A21" s="8" t="inlineStr">
        <is>
          <t>Madu</t>
        </is>
      </c>
      <c r="B21" s="9" t="inlineStr">
        <is>
          <t>ml</t>
        </is>
      </c>
      <c r="C21" s="10" t="n">
        <v>90</v>
      </c>
      <c r="D21" s="11" t="n">
        <v>1</v>
      </c>
      <c r="E21" s="12">
        <f>IF(D21=0,0,ROUND(C21/D21,2))</f>
        <v/>
      </c>
    </row>
    <row r="22">
      <c r="A22" s="8" t="inlineStr">
        <is>
          <t>Gula merah</t>
        </is>
      </c>
      <c r="B22" s="9" t="inlineStr">
        <is>
          <t>g</t>
        </is>
      </c>
      <c r="C22" s="10" t="n">
        <v>25</v>
      </c>
      <c r="D22" s="11" t="n">
        <v>1</v>
      </c>
      <c r="E22" s="12">
        <f>IF(D22=0,0,ROUND(C22/D22,2))</f>
        <v/>
      </c>
    </row>
    <row r="23">
      <c r="A23" s="8" t="inlineStr">
        <is>
          <t>Santan</t>
        </is>
      </c>
      <c r="B23" s="9" t="inlineStr">
        <is>
          <t>ml</t>
        </is>
      </c>
      <c r="C23" s="10" t="n">
        <v>20</v>
      </c>
      <c r="D23" s="11" t="n">
        <v>1</v>
      </c>
      <c r="E23" s="12">
        <f>IF(D23=0,0,ROUND(C23/D23,2))</f>
        <v/>
      </c>
    </row>
    <row r="24">
      <c r="A24" s="8" t="inlineStr">
        <is>
          <t>Minyak goreng</t>
        </is>
      </c>
      <c r="B24" s="9" t="inlineStr">
        <is>
          <t>ml</t>
        </is>
      </c>
      <c r="C24" s="10" t="n">
        <v>22</v>
      </c>
      <c r="D24" s="11" t="n">
        <v>1</v>
      </c>
      <c r="E24" s="12">
        <f>IF(D24=0,0,ROUND(C24/D24,2))</f>
        <v/>
      </c>
    </row>
    <row r="25">
      <c r="A25" s="8" t="inlineStr">
        <is>
          <t>Mentega</t>
        </is>
      </c>
      <c r="B25" s="9" t="inlineStr">
        <is>
          <t>g</t>
        </is>
      </c>
      <c r="C25" s="10" t="n">
        <v>95</v>
      </c>
      <c r="D25" s="11" t="n">
        <v>1</v>
      </c>
      <c r="E25" s="12">
        <f>IF(D25=0,0,ROUND(C25/D25,2))</f>
        <v/>
      </c>
    </row>
    <row r="26">
      <c r="A26" s="8" t="inlineStr">
        <is>
          <t>Bawang putih</t>
        </is>
      </c>
      <c r="B26" s="9" t="inlineStr">
        <is>
          <t>g</t>
        </is>
      </c>
      <c r="C26" s="10" t="n">
        <v>35</v>
      </c>
      <c r="D26" s="11" t="n">
        <v>0.88</v>
      </c>
      <c r="E26" s="12">
        <f>IF(D26=0,0,ROUND(C26/D26,2))</f>
        <v/>
      </c>
    </row>
    <row r="27">
      <c r="A27" s="8" t="inlineStr">
        <is>
          <t>Bawang merah</t>
        </is>
      </c>
      <c r="B27" s="9" t="inlineStr">
        <is>
          <t>g</t>
        </is>
      </c>
      <c r="C27" s="10" t="n">
        <v>40</v>
      </c>
      <c r="D27" s="11" t="n">
        <v>0.85</v>
      </c>
      <c r="E27" s="12">
        <f>IF(D27=0,0,ROUND(C27/D27,2))</f>
        <v/>
      </c>
    </row>
    <row r="28">
      <c r="A28" s="8" t="inlineStr">
        <is>
          <t>Cabai merah</t>
        </is>
      </c>
      <c r="B28" s="9" t="inlineStr">
        <is>
          <t>g</t>
        </is>
      </c>
      <c r="C28" s="10" t="n">
        <v>55</v>
      </c>
      <c r="D28" s="11" t="n">
        <v>0.9</v>
      </c>
      <c r="E28" s="12">
        <f>IF(D28=0,0,ROUND(C28/D28,2))</f>
        <v/>
      </c>
    </row>
    <row r="29">
      <c r="A29" s="8" t="inlineStr">
        <is>
          <t>Tomat</t>
        </is>
      </c>
      <c r="B29" s="9" t="inlineStr">
        <is>
          <t>g</t>
        </is>
      </c>
      <c r="C29" s="10" t="n">
        <v>15</v>
      </c>
      <c r="D29" s="11" t="n">
        <v>0.92</v>
      </c>
      <c r="E29" s="12">
        <f>IF(D29=0,0,ROUND(C29/D29,2))</f>
        <v/>
      </c>
    </row>
    <row r="30">
      <c r="A30" s="8" t="inlineStr">
        <is>
          <t>Kangkung</t>
        </is>
      </c>
      <c r="B30" s="9" t="inlineStr">
        <is>
          <t>g</t>
        </is>
      </c>
      <c r="C30" s="10" t="n">
        <v>12</v>
      </c>
      <c r="D30" s="11" t="n">
        <v>0.72</v>
      </c>
      <c r="E30" s="12">
        <f>IF(D30=0,0,ROUND(C30/D30,2))</f>
        <v/>
      </c>
    </row>
    <row r="31">
      <c r="A31" s="8" t="inlineStr">
        <is>
          <t>Wortel</t>
        </is>
      </c>
      <c r="B31" s="9" t="inlineStr">
        <is>
          <t>g</t>
        </is>
      </c>
      <c r="C31" s="10" t="n">
        <v>14</v>
      </c>
      <c r="D31" s="11" t="n">
        <v>0.85</v>
      </c>
      <c r="E31" s="12">
        <f>IF(D31=0,0,ROUND(C31/D31,2))</f>
        <v/>
      </c>
    </row>
    <row r="32">
      <c r="A32" s="8" t="inlineStr">
        <is>
          <t>Tahu</t>
        </is>
      </c>
      <c r="B32" s="9" t="inlineStr">
        <is>
          <t>g</t>
        </is>
      </c>
      <c r="C32" s="10" t="n">
        <v>18</v>
      </c>
      <c r="D32" s="11" t="n">
        <v>1</v>
      </c>
      <c r="E32" s="12">
        <f>IF(D32=0,0,ROUND(C32/D32,2))</f>
        <v/>
      </c>
    </row>
    <row r="33">
      <c r="A33" s="8" t="inlineStr">
        <is>
          <t>Tempe</t>
        </is>
      </c>
      <c r="B33" s="9" t="inlineStr">
        <is>
          <t>g</t>
        </is>
      </c>
      <c r="C33" s="10" t="n">
        <v>22</v>
      </c>
      <c r="D33" s="11" t="n">
        <v>1</v>
      </c>
      <c r="E33" s="12">
        <f>IF(D33=0,0,ROUND(C33/D33,2))</f>
        <v/>
      </c>
    </row>
    <row r="34">
      <c r="A34" s="8" t="inlineStr">
        <is>
          <t>Kecap manis</t>
        </is>
      </c>
      <c r="B34" s="9" t="inlineStr">
        <is>
          <t>ml</t>
        </is>
      </c>
      <c r="C34" s="10" t="n">
        <v>25</v>
      </c>
      <c r="D34" s="11" t="n">
        <v>1</v>
      </c>
      <c r="E34" s="12">
        <f>IF(D34=0,0,ROUND(C34/D34,2))</f>
        <v/>
      </c>
    </row>
    <row r="35">
      <c r="A35" s="8" t="inlineStr">
        <is>
          <t>Tepung terigu</t>
        </is>
      </c>
      <c r="B35" s="9" t="inlineStr">
        <is>
          <t>g</t>
        </is>
      </c>
      <c r="C35" s="10" t="n">
        <v>12</v>
      </c>
      <c r="D35" s="11" t="n">
        <v>1</v>
      </c>
      <c r="E35" s="12">
        <f>IF(D35=0,0,ROUND(C35/D35,2))</f>
        <v/>
      </c>
    </row>
    <row r="36">
      <c r="A36" s="8" t="inlineStr">
        <is>
          <t>Gula pasir</t>
        </is>
      </c>
      <c r="B36" s="9" t="inlineStr">
        <is>
          <t>g</t>
        </is>
      </c>
      <c r="C36" s="10" t="n">
        <v>15</v>
      </c>
      <c r="D36" s="11" t="n">
        <v>1</v>
      </c>
      <c r="E36" s="12">
        <f>IF(D36=0,0,ROUND(C36/D36,2))</f>
        <v/>
      </c>
    </row>
    <row r="37">
      <c r="A37" s="8" t="inlineStr">
        <is>
          <t>Kacang tanah</t>
        </is>
      </c>
      <c r="B37" s="9" t="inlineStr">
        <is>
          <t>g</t>
        </is>
      </c>
      <c r="C37" s="10" t="n">
        <v>40</v>
      </c>
      <c r="D37" s="11" t="n">
        <v>0.9</v>
      </c>
      <c r="E37" s="12">
        <f>IF(D37=0,0,ROUND(C37/D37,2))</f>
        <v/>
      </c>
    </row>
    <row r="38">
      <c r="A38" s="8" t="inlineStr">
        <is>
          <t>Jeruk nipis</t>
        </is>
      </c>
      <c r="B38" s="9" t="inlineStr">
        <is>
          <t>pc</t>
        </is>
      </c>
      <c r="C38" s="10" t="n">
        <v>1500</v>
      </c>
      <c r="D38" s="11" t="n">
        <v>0.4</v>
      </c>
      <c r="E38" s="12">
        <f>IF(D38=0,0,ROUND(C38/D38,2))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3" t="inlineStr">
        <is>
          <t>Overhead</t>
        </is>
      </c>
      <c r="B1" s="6" t="inlineStr">
        <is>
          <t>Nilai</t>
        </is>
      </c>
    </row>
    <row r="2">
      <c r="A2" s="8" t="inlineStr">
        <is>
          <t>Buffer wastage (% dari biaya bahan)</t>
        </is>
      </c>
      <c r="B2" s="14" t="n">
        <v>0.05</v>
      </c>
    </row>
    <row r="3">
      <c r="A3" s="8" t="inlineStr">
        <is>
          <t>Utilitas per porsi (IDR)</t>
        </is>
      </c>
      <c r="B3" s="10" t="n">
        <v>1500</v>
      </c>
    </row>
    <row r="5">
      <c r="A5" s="7" t="inlineStr">
        <is>
          <t>Alokasi kasar per porsi untuk gas, listrik, air. Sesuaikan dengan dapur Anda.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0" customWidth="1" min="3" max="3"/>
    <col width="18" customWidth="1" min="4" max="4"/>
    <col width="18" customWidth="1" min="5" max="5"/>
  </cols>
  <sheetData>
    <row r="1">
      <c r="A1" s="15" t="inlineStr">
        <is>
          <t>Smoothie bowl</t>
        </is>
      </c>
    </row>
    <row r="2">
      <c r="A2" s="13" t="inlineStr">
        <is>
          <t>Bahan</t>
        </is>
      </c>
      <c r="B2" s="6" t="inlineStr">
        <is>
          <t>Jml</t>
        </is>
      </c>
      <c r="C2" s="6" t="inlineStr">
        <is>
          <t>Satuan</t>
        </is>
      </c>
      <c r="D2" s="6" t="inlineStr">
        <is>
          <t>Biaya/satuan</t>
        </is>
      </c>
      <c r="E2" s="6" t="inlineStr">
        <is>
          <t>Biaya baris</t>
        </is>
      </c>
    </row>
    <row r="3">
      <c r="A3" s="8" t="inlineStr">
        <is>
          <t>Pisang</t>
        </is>
      </c>
      <c r="B3" s="16" t="n">
        <v>120</v>
      </c>
      <c r="C3" s="9" t="inlineStr">
        <is>
          <t>g</t>
        </is>
      </c>
      <c r="D3" s="12">
        <f>IFERROR(VLOOKUP(A3,'Bahan'!$A$3:$E$38,5,FALSE),0)</f>
        <v/>
      </c>
      <c r="E3" s="12">
        <f>ROUND(B3*D3,0)</f>
        <v/>
      </c>
    </row>
    <row r="4">
      <c r="A4" s="8" t="inlineStr">
        <is>
          <t>Mangga</t>
        </is>
      </c>
      <c r="B4" s="16" t="n">
        <v>60</v>
      </c>
      <c r="C4" s="9" t="inlineStr">
        <is>
          <t>g</t>
        </is>
      </c>
      <c r="D4" s="12">
        <f>IFERROR(VLOOKUP(A4,'Bahan'!$A$3:$E$38,5,FALSE),0)</f>
        <v/>
      </c>
      <c r="E4" s="12">
        <f>ROUND(B4*D4,0)</f>
        <v/>
      </c>
    </row>
    <row r="5">
      <c r="A5" s="8" t="inlineStr">
        <is>
          <t>Buah naga</t>
        </is>
      </c>
      <c r="B5" s="16" t="n">
        <v>50</v>
      </c>
      <c r="C5" s="9" t="inlineStr">
        <is>
          <t>g</t>
        </is>
      </c>
      <c r="D5" s="12">
        <f>IFERROR(VLOOKUP(A5,'Bahan'!$A$3:$E$38,5,FALSE),0)</f>
        <v/>
      </c>
      <c r="E5" s="12">
        <f>ROUND(B5*D5,0)</f>
        <v/>
      </c>
    </row>
    <row r="6">
      <c r="A6" s="8" t="inlineStr">
        <is>
          <t>Granola</t>
        </is>
      </c>
      <c r="B6" s="16" t="n">
        <v>40</v>
      </c>
      <c r="C6" s="9" t="inlineStr">
        <is>
          <t>g</t>
        </is>
      </c>
      <c r="D6" s="12">
        <f>IFERROR(VLOOKUP(A6,'Bahan'!$A$3:$E$38,5,FALSE),0)</f>
        <v/>
      </c>
      <c r="E6" s="12">
        <f>ROUND(B6*D6,0)</f>
        <v/>
      </c>
    </row>
    <row r="7">
      <c r="A7" s="8" t="inlineStr">
        <is>
          <t>Yoghurt (plain)</t>
        </is>
      </c>
      <c r="B7" s="16" t="n">
        <v>80</v>
      </c>
      <c r="C7" s="9" t="inlineStr">
        <is>
          <t>ml</t>
        </is>
      </c>
      <c r="D7" s="12">
        <f>IFERROR(VLOOKUP(A7,'Bahan'!$A$3:$E$38,5,FALSE),0)</f>
        <v/>
      </c>
      <c r="E7" s="12">
        <f>ROUND(B7*D7,0)</f>
        <v/>
      </c>
    </row>
    <row r="8">
      <c r="A8" s="8" t="inlineStr">
        <is>
          <t>Madu</t>
        </is>
      </c>
      <c r="B8" s="16" t="n">
        <v>20</v>
      </c>
      <c r="C8" s="9" t="inlineStr">
        <is>
          <t>ml</t>
        </is>
      </c>
      <c r="D8" s="12">
        <f>IFERROR(VLOOKUP(A8,'Bahan'!$A$3:$E$38,5,FALSE),0)</f>
        <v/>
      </c>
      <c r="E8" s="12">
        <f>ROUND(B8*D8,0)</f>
        <v/>
      </c>
    </row>
    <row r="9">
      <c r="A9" s="17" t="inlineStr">
        <is>
          <t>Total biaya bahan</t>
        </is>
      </c>
      <c r="B9" s="18" t="inlineStr"/>
      <c r="C9" s="18" t="inlineStr"/>
      <c r="D9" s="18" t="inlineStr"/>
      <c r="E9" s="19">
        <f>SUM(E3:E8)</f>
        <v/>
      </c>
    </row>
    <row r="10">
      <c r="A10" s="8" t="inlineStr">
        <is>
          <t>Kemasan</t>
        </is>
      </c>
      <c r="E10" s="10" t="n">
        <v>4000</v>
      </c>
    </row>
    <row r="11">
      <c r="A11" s="8" t="inlineStr">
        <is>
          <t>Overhead + wastage</t>
        </is>
      </c>
      <c r="E11" s="12">
        <f>'Overhead'!$B$3+ROUND(E9*'Overhead'!$B$2,0)</f>
        <v/>
      </c>
    </row>
    <row r="12">
      <c r="A12" s="20" t="inlineStr">
        <is>
          <t>TOTAL HPP PRODUKSI</t>
        </is>
      </c>
      <c r="B12" s="21" t="inlineStr"/>
      <c r="C12" s="21" t="inlineStr"/>
      <c r="D12" s="21" t="inlineStr"/>
      <c r="E12" s="22">
        <f>E9+E10+E11</f>
        <v/>
      </c>
    </row>
    <row r="13">
      <c r="A13" s="8" t="inlineStr">
        <is>
          <t>Target food cost %</t>
        </is>
      </c>
      <c r="E13" s="14" t="n">
        <v>0.3</v>
      </c>
    </row>
    <row r="14">
      <c r="A14" s="17" t="inlineStr">
        <is>
          <t>Saran harga jual</t>
        </is>
      </c>
      <c r="E14" s="19">
        <f>IF(E13=0,0,ROUND(E12/E13,-2))</f>
        <v/>
      </c>
    </row>
    <row r="16">
      <c r="A16" s="15" t="inlineStr">
        <is>
          <t>Nasi goreng ayam</t>
        </is>
      </c>
    </row>
    <row r="17">
      <c r="A17" s="13" t="inlineStr">
        <is>
          <t>Bahan</t>
        </is>
      </c>
      <c r="B17" s="6" t="inlineStr">
        <is>
          <t>Jml</t>
        </is>
      </c>
      <c r="C17" s="6" t="inlineStr">
        <is>
          <t>Satuan</t>
        </is>
      </c>
      <c r="D17" s="6" t="inlineStr">
        <is>
          <t>Biaya/satuan</t>
        </is>
      </c>
      <c r="E17" s="6" t="inlineStr">
        <is>
          <t>Biaya baris</t>
        </is>
      </c>
    </row>
    <row r="18">
      <c r="A18" s="8" t="inlineStr">
        <is>
          <t>Beras (medium)</t>
        </is>
      </c>
      <c r="B18" s="16" t="n">
        <v>200</v>
      </c>
      <c r="C18" s="9" t="inlineStr">
        <is>
          <t>g</t>
        </is>
      </c>
      <c r="D18" s="12">
        <f>IFERROR(VLOOKUP(A18,'Bahan'!$A$3:$E$38,5,FALSE),0)</f>
        <v/>
      </c>
      <c r="E18" s="12">
        <f>ROUND(B18*D18,0)</f>
        <v/>
      </c>
    </row>
    <row r="19">
      <c r="A19" s="8" t="inlineStr">
        <is>
          <t>Dada ayam (tanpa tulang)</t>
        </is>
      </c>
      <c r="B19" s="16" t="n">
        <v>80</v>
      </c>
      <c r="C19" s="9" t="inlineStr">
        <is>
          <t>g</t>
        </is>
      </c>
      <c r="D19" s="12">
        <f>IFERROR(VLOOKUP(A19,'Bahan'!$A$3:$E$38,5,FALSE),0)</f>
        <v/>
      </c>
      <c r="E19" s="12">
        <f>ROUND(B19*D19,0)</f>
        <v/>
      </c>
    </row>
    <row r="20">
      <c r="A20" s="8" t="inlineStr">
        <is>
          <t>Telur</t>
        </is>
      </c>
      <c r="B20" s="16" t="n">
        <v>1</v>
      </c>
      <c r="C20" s="9" t="inlineStr">
        <is>
          <t>pc</t>
        </is>
      </c>
      <c r="D20" s="12">
        <f>IFERROR(VLOOKUP(A20,'Bahan'!$A$3:$E$38,5,FALSE),0)</f>
        <v/>
      </c>
      <c r="E20" s="12">
        <f>ROUND(B20*D20,0)</f>
        <v/>
      </c>
    </row>
    <row r="21">
      <c r="A21" s="8" t="inlineStr">
        <is>
          <t>Bawang putih</t>
        </is>
      </c>
      <c r="B21" s="16" t="n">
        <v>8</v>
      </c>
      <c r="C21" s="9" t="inlineStr">
        <is>
          <t>g</t>
        </is>
      </c>
      <c r="D21" s="12">
        <f>IFERROR(VLOOKUP(A21,'Bahan'!$A$3:$E$38,5,FALSE),0)</f>
        <v/>
      </c>
      <c r="E21" s="12">
        <f>ROUND(B21*D21,0)</f>
        <v/>
      </c>
    </row>
    <row r="22">
      <c r="A22" s="8" t="inlineStr">
        <is>
          <t>Bawang merah</t>
        </is>
      </c>
      <c r="B22" s="16" t="n">
        <v>10</v>
      </c>
      <c r="C22" s="9" t="inlineStr">
        <is>
          <t>g</t>
        </is>
      </c>
      <c r="D22" s="12">
        <f>IFERROR(VLOOKUP(A22,'Bahan'!$A$3:$E$38,5,FALSE),0)</f>
        <v/>
      </c>
      <c r="E22" s="12">
        <f>ROUND(B22*D22,0)</f>
        <v/>
      </c>
    </row>
    <row r="23">
      <c r="A23" s="8" t="inlineStr">
        <is>
          <t>Cabai merah</t>
        </is>
      </c>
      <c r="B23" s="16" t="n">
        <v>6</v>
      </c>
      <c r="C23" s="9" t="inlineStr">
        <is>
          <t>g</t>
        </is>
      </c>
      <c r="D23" s="12">
        <f>IFERROR(VLOOKUP(A23,'Bahan'!$A$3:$E$38,5,FALSE),0)</f>
        <v/>
      </c>
      <c r="E23" s="12">
        <f>ROUND(B23*D23,0)</f>
        <v/>
      </c>
    </row>
    <row r="24">
      <c r="A24" s="8" t="inlineStr">
        <is>
          <t>Kecap manis</t>
        </is>
      </c>
      <c r="B24" s="16" t="n">
        <v>15</v>
      </c>
      <c r="C24" s="9" t="inlineStr">
        <is>
          <t>ml</t>
        </is>
      </c>
      <c r="D24" s="12">
        <f>IFERROR(VLOOKUP(A24,'Bahan'!$A$3:$E$38,5,FALSE),0)</f>
        <v/>
      </c>
      <c r="E24" s="12">
        <f>ROUND(B24*D24,0)</f>
        <v/>
      </c>
    </row>
    <row r="25">
      <c r="A25" s="8" t="inlineStr">
        <is>
          <t>Minyak goreng</t>
        </is>
      </c>
      <c r="B25" s="16" t="n">
        <v>15</v>
      </c>
      <c r="C25" s="9" t="inlineStr">
        <is>
          <t>ml</t>
        </is>
      </c>
      <c r="D25" s="12">
        <f>IFERROR(VLOOKUP(A25,'Bahan'!$A$3:$E$38,5,FALSE),0)</f>
        <v/>
      </c>
      <c r="E25" s="12">
        <f>ROUND(B25*D25,0)</f>
        <v/>
      </c>
    </row>
    <row r="26">
      <c r="A26" s="17" t="inlineStr">
        <is>
          <t>Total biaya bahan</t>
        </is>
      </c>
      <c r="B26" s="18" t="inlineStr"/>
      <c r="C26" s="18" t="inlineStr"/>
      <c r="D26" s="18" t="inlineStr"/>
      <c r="E26" s="19">
        <f>SUM(E18:E25)</f>
        <v/>
      </c>
    </row>
    <row r="27">
      <c r="A27" s="8" t="inlineStr">
        <is>
          <t>Kemasan</t>
        </is>
      </c>
      <c r="E27" s="10" t="n">
        <v>3000</v>
      </c>
    </row>
    <row r="28">
      <c r="A28" s="8" t="inlineStr">
        <is>
          <t>Overhead + wastage</t>
        </is>
      </c>
      <c r="E28" s="12">
        <f>'Overhead'!$B$3+ROUND(E26*'Overhead'!$B$2,0)</f>
        <v/>
      </c>
    </row>
    <row r="29">
      <c r="A29" s="20" t="inlineStr">
        <is>
          <t>TOTAL HPP PRODUKSI</t>
        </is>
      </c>
      <c r="B29" s="21" t="inlineStr"/>
      <c r="C29" s="21" t="inlineStr"/>
      <c r="D29" s="21" t="inlineStr"/>
      <c r="E29" s="22">
        <f>E26+E27+E28</f>
        <v/>
      </c>
    </row>
    <row r="30">
      <c r="A30" s="8" t="inlineStr">
        <is>
          <t>Target food cost %</t>
        </is>
      </c>
      <c r="E30" s="14" t="n">
        <v>0.28</v>
      </c>
    </row>
    <row r="31">
      <c r="A31" s="17" t="inlineStr">
        <is>
          <t>Saran harga jual</t>
        </is>
      </c>
      <c r="E31" s="19">
        <f>IF(E30=0,0,ROUND(E29/E30,-2))</f>
        <v/>
      </c>
    </row>
    <row r="33">
      <c r="A33" s="15" t="inlineStr">
        <is>
          <t>Ikan bakar</t>
        </is>
      </c>
    </row>
    <row r="34">
      <c r="A34" s="13" t="inlineStr">
        <is>
          <t>Bahan</t>
        </is>
      </c>
      <c r="B34" s="6" t="inlineStr">
        <is>
          <t>Jml</t>
        </is>
      </c>
      <c r="C34" s="6" t="inlineStr">
        <is>
          <t>Satuan</t>
        </is>
      </c>
      <c r="D34" s="6" t="inlineStr">
        <is>
          <t>Biaya/satuan</t>
        </is>
      </c>
      <c r="E34" s="6" t="inlineStr">
        <is>
          <t>Biaya baris</t>
        </is>
      </c>
    </row>
    <row r="35">
      <c r="A35" s="8" t="inlineStr">
        <is>
          <t>Ikan utuh (kakap)</t>
        </is>
      </c>
      <c r="B35" s="16" t="n">
        <v>350</v>
      </c>
      <c r="C35" s="9" t="inlineStr">
        <is>
          <t>g</t>
        </is>
      </c>
      <c r="D35" s="12">
        <f>IFERROR(VLOOKUP(A35,'Bahan'!$A$3:$E$38,5,FALSE),0)</f>
        <v/>
      </c>
      <c r="E35" s="12">
        <f>ROUND(B35*D35,0)</f>
        <v/>
      </c>
    </row>
    <row r="36">
      <c r="A36" s="8" t="inlineStr">
        <is>
          <t>Bawang putih</t>
        </is>
      </c>
      <c r="B36" s="16" t="n">
        <v>10</v>
      </c>
      <c r="C36" s="9" t="inlineStr">
        <is>
          <t>g</t>
        </is>
      </c>
      <c r="D36" s="12">
        <f>IFERROR(VLOOKUP(A36,'Bahan'!$A$3:$E$38,5,FALSE),0)</f>
        <v/>
      </c>
      <c r="E36" s="12">
        <f>ROUND(B36*D36,0)</f>
        <v/>
      </c>
    </row>
    <row r="37">
      <c r="A37" s="8" t="inlineStr">
        <is>
          <t>Cabai merah</t>
        </is>
      </c>
      <c r="B37" s="16" t="n">
        <v>12</v>
      </c>
      <c r="C37" s="9" t="inlineStr">
        <is>
          <t>g</t>
        </is>
      </c>
      <c r="D37" s="12">
        <f>IFERROR(VLOOKUP(A37,'Bahan'!$A$3:$E$38,5,FALSE),0)</f>
        <v/>
      </c>
      <c r="E37" s="12">
        <f>ROUND(B37*D37,0)</f>
        <v/>
      </c>
    </row>
    <row r="38">
      <c r="A38" s="8" t="inlineStr">
        <is>
          <t>Jeruk nipis</t>
        </is>
      </c>
      <c r="B38" s="16" t="n">
        <v>1</v>
      </c>
      <c r="C38" s="9" t="inlineStr">
        <is>
          <t>pc</t>
        </is>
      </c>
      <c r="D38" s="12">
        <f>IFERROR(VLOOKUP(A38,'Bahan'!$A$3:$E$38,5,FALSE),0)</f>
        <v/>
      </c>
      <c r="E38" s="12">
        <f>ROUND(B38*D38,0)</f>
        <v/>
      </c>
    </row>
    <row r="39">
      <c r="A39" s="8" t="inlineStr">
        <is>
          <t>Minyak goreng</t>
        </is>
      </c>
      <c r="B39" s="16" t="n">
        <v>10</v>
      </c>
      <c r="C39" s="9" t="inlineStr">
        <is>
          <t>ml</t>
        </is>
      </c>
      <c r="D39" s="12">
        <f>IFERROR(VLOOKUP(A39,'Bahan'!$A$3:$E$38,5,FALSE),0)</f>
        <v/>
      </c>
      <c r="E39" s="12">
        <f>ROUND(B39*D39,0)</f>
        <v/>
      </c>
    </row>
    <row r="40">
      <c r="A40" s="17" t="inlineStr">
        <is>
          <t>Total biaya bahan</t>
        </is>
      </c>
      <c r="B40" s="18" t="inlineStr"/>
      <c r="C40" s="18" t="inlineStr"/>
      <c r="D40" s="18" t="inlineStr"/>
      <c r="E40" s="19">
        <f>SUM(E35:E39)</f>
        <v/>
      </c>
    </row>
    <row r="41">
      <c r="A41" s="8" t="inlineStr">
        <is>
          <t>Kemasan</t>
        </is>
      </c>
      <c r="E41" s="10" t="n">
        <v>3500</v>
      </c>
    </row>
    <row r="42">
      <c r="A42" s="8" t="inlineStr">
        <is>
          <t>Overhead + wastage</t>
        </is>
      </c>
      <c r="E42" s="12">
        <f>'Overhead'!$B$3+ROUND(E40*'Overhead'!$B$2,0)</f>
        <v/>
      </c>
    </row>
    <row r="43">
      <c r="A43" s="20" t="inlineStr">
        <is>
          <t>TOTAL HPP PRODUKSI</t>
        </is>
      </c>
      <c r="B43" s="21" t="inlineStr"/>
      <c r="C43" s="21" t="inlineStr"/>
      <c r="D43" s="21" t="inlineStr"/>
      <c r="E43" s="22">
        <f>E40+E41+E42</f>
        <v/>
      </c>
    </row>
    <row r="44">
      <c r="A44" s="8" t="inlineStr">
        <is>
          <t>Target food cost %</t>
        </is>
      </c>
      <c r="E44" s="14" t="n">
        <v>0.32</v>
      </c>
    </row>
    <row r="45">
      <c r="A45" s="17" t="inlineStr">
        <is>
          <t>Saran harga jual</t>
        </is>
      </c>
      <c r="E45" s="19">
        <f>IF(E44=0,0,ROUND(E43/E44,-2))</f>
        <v/>
      </c>
    </row>
  </sheetData>
  <mergeCells count="3">
    <mergeCell ref="A16:E16"/>
    <mergeCell ref="A1:E1"/>
    <mergeCell ref="A33:E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8" customWidth="1" min="5" max="5"/>
    <col width="18" customWidth="1" min="6" max="6"/>
  </cols>
  <sheetData>
    <row r="1">
      <c r="A1" s="13" t="inlineStr">
        <is>
          <t>Pengaturan komisi — sesuaikan dengan tier kemitraan Anda</t>
        </is>
      </c>
      <c r="B1" s="23" t="n"/>
      <c r="C1" s="23" t="n"/>
      <c r="D1" s="23" t="n"/>
      <c r="E1" s="23" t="n"/>
      <c r="F1" s="24" t="n"/>
    </row>
    <row r="2">
      <c r="A2" s="17" t="inlineStr">
        <is>
          <t>GoFood</t>
        </is>
      </c>
      <c r="B2" s="11" t="n">
        <v>0.22</v>
      </c>
      <c r="C2" s="17" t="inlineStr">
        <is>
          <t>GrabFood</t>
        </is>
      </c>
      <c r="D2" s="11" t="n">
        <v>0.27</v>
      </c>
      <c r="E2" s="17" t="inlineStr">
        <is>
          <t>ShopeeFood</t>
        </is>
      </c>
      <c r="F2" s="11" t="n">
        <v>0.2</v>
      </c>
    </row>
    <row r="3">
      <c r="A3" s="7" t="inlineStr">
        <is>
          <t>Kisaran indikatif 2025-26: GoFood ~20-25%, GrabFood ~25-30%, ShopeeFood ~18-25%. Isi tarif Anda yang sebenarnya.</t>
        </is>
      </c>
    </row>
    <row r="5">
      <c r="A5" s="6" t="inlineStr">
        <is>
          <t>Menu</t>
        </is>
      </c>
      <c r="B5" s="6" t="inlineStr">
        <is>
          <t>Harga menu</t>
        </is>
      </c>
      <c r="C5" s="6" t="inlineStr">
        <is>
          <t>HPP produksi</t>
        </is>
      </c>
      <c r="D5" s="6" t="inlineStr">
        <is>
          <t>Channel</t>
        </is>
      </c>
      <c r="E5" s="6" t="inlineStr">
        <is>
          <t>Bersih setelah komisi</t>
        </is>
      </c>
      <c r="F5" s="6" t="inlineStr">
        <is>
          <t>Food cost efektif %</t>
        </is>
      </c>
    </row>
    <row r="6">
      <c r="A6" s="17" t="inlineStr">
        <is>
          <t>Smoothie bowl</t>
        </is>
      </c>
      <c r="B6" s="10">
        <f>'Resep'!E14</f>
        <v/>
      </c>
      <c r="C6" s="12">
        <f>'Resep'!E12</f>
        <v/>
      </c>
      <c r="D6" s="8" t="inlineStr">
        <is>
          <t>Makan di tempat</t>
        </is>
      </c>
      <c r="E6" s="12">
        <f>$B$6</f>
        <v/>
      </c>
      <c r="F6" s="25">
        <f>IF(E6=0,0,C6/E6)</f>
        <v/>
      </c>
    </row>
    <row r="7">
      <c r="A7" s="8" t="inlineStr"/>
      <c r="B7" s="8" t="inlineStr"/>
      <c r="C7" s="12">
        <f>'Resep'!E12</f>
        <v/>
      </c>
      <c r="D7" s="8" t="inlineStr">
        <is>
          <t>GoFood</t>
        </is>
      </c>
      <c r="E7" s="12">
        <f>ROUND($B$6*(1-'Channel'!$B$2),0)</f>
        <v/>
      </c>
      <c r="F7" s="25">
        <f>IF(E7=0,0,C7/E7)</f>
        <v/>
      </c>
    </row>
    <row r="8">
      <c r="A8" s="8" t="inlineStr"/>
      <c r="B8" s="8" t="inlineStr"/>
      <c r="C8" s="12">
        <f>'Resep'!E12</f>
        <v/>
      </c>
      <c r="D8" s="8" t="inlineStr">
        <is>
          <t>GrabFood</t>
        </is>
      </c>
      <c r="E8" s="12">
        <f>ROUND($B$6*(1-'Channel'!$D$2),0)</f>
        <v/>
      </c>
      <c r="F8" s="25">
        <f>IF(E8=0,0,C8/E8)</f>
        <v/>
      </c>
    </row>
    <row r="9">
      <c r="A9" s="8" t="inlineStr"/>
      <c r="B9" s="8" t="inlineStr"/>
      <c r="C9" s="12">
        <f>'Resep'!E12</f>
        <v/>
      </c>
      <c r="D9" s="8" t="inlineStr">
        <is>
          <t>ShopeeFood</t>
        </is>
      </c>
      <c r="E9" s="12">
        <f>ROUND($B$6*(1-'Channel'!$F$2),0)</f>
        <v/>
      </c>
      <c r="F9" s="25">
        <f>IF(E9=0,0,C9/E9)</f>
        <v/>
      </c>
    </row>
    <row r="11">
      <c r="A11" s="17" t="inlineStr">
        <is>
          <t>Nasi goreng ayam</t>
        </is>
      </c>
      <c r="B11" s="10">
        <f>'Resep'!E31</f>
        <v/>
      </c>
      <c r="C11" s="12">
        <f>'Resep'!E29</f>
        <v/>
      </c>
      <c r="D11" s="8" t="inlineStr">
        <is>
          <t>Makan di tempat</t>
        </is>
      </c>
      <c r="E11" s="12">
        <f>$B$11</f>
        <v/>
      </c>
      <c r="F11" s="25">
        <f>IF(E11=0,0,C11/E11)</f>
        <v/>
      </c>
    </row>
    <row r="12">
      <c r="A12" s="8" t="inlineStr"/>
      <c r="B12" s="8" t="inlineStr"/>
      <c r="C12" s="12">
        <f>'Resep'!E29</f>
        <v/>
      </c>
      <c r="D12" s="8" t="inlineStr">
        <is>
          <t>GoFood</t>
        </is>
      </c>
      <c r="E12" s="12">
        <f>ROUND($B$11*(1-'Channel'!$B$2),0)</f>
        <v/>
      </c>
      <c r="F12" s="25">
        <f>IF(E12=0,0,C12/E12)</f>
        <v/>
      </c>
    </row>
    <row r="13">
      <c r="A13" s="8" t="inlineStr"/>
      <c r="B13" s="8" t="inlineStr"/>
      <c r="C13" s="12">
        <f>'Resep'!E29</f>
        <v/>
      </c>
      <c r="D13" s="8" t="inlineStr">
        <is>
          <t>GrabFood</t>
        </is>
      </c>
      <c r="E13" s="12">
        <f>ROUND($B$11*(1-'Channel'!$D$2),0)</f>
        <v/>
      </c>
      <c r="F13" s="25">
        <f>IF(E13=0,0,C13/E13)</f>
        <v/>
      </c>
    </row>
    <row r="14">
      <c r="A14" s="8" t="inlineStr"/>
      <c r="B14" s="8" t="inlineStr"/>
      <c r="C14" s="12">
        <f>'Resep'!E29</f>
        <v/>
      </c>
      <c r="D14" s="8" t="inlineStr">
        <is>
          <t>ShopeeFood</t>
        </is>
      </c>
      <c r="E14" s="12">
        <f>ROUND($B$11*(1-'Channel'!$F$2),0)</f>
        <v/>
      </c>
      <c r="F14" s="25">
        <f>IF(E14=0,0,C14/E14)</f>
        <v/>
      </c>
    </row>
    <row r="16">
      <c r="A16" s="17" t="inlineStr">
        <is>
          <t>Ikan bakar</t>
        </is>
      </c>
      <c r="B16" s="10">
        <f>'Resep'!E45</f>
        <v/>
      </c>
      <c r="C16" s="12">
        <f>'Resep'!E43</f>
        <v/>
      </c>
      <c r="D16" s="8" t="inlineStr">
        <is>
          <t>Makan di tempat</t>
        </is>
      </c>
      <c r="E16" s="12">
        <f>$B$16</f>
        <v/>
      </c>
      <c r="F16" s="25">
        <f>IF(E16=0,0,C16/E16)</f>
        <v/>
      </c>
    </row>
    <row r="17">
      <c r="A17" s="8" t="inlineStr"/>
      <c r="B17" s="8" t="inlineStr"/>
      <c r="C17" s="12">
        <f>'Resep'!E43</f>
        <v/>
      </c>
      <c r="D17" s="8" t="inlineStr">
        <is>
          <t>GoFood</t>
        </is>
      </c>
      <c r="E17" s="12">
        <f>ROUND($B$16*(1-'Channel'!$B$2),0)</f>
        <v/>
      </c>
      <c r="F17" s="25">
        <f>IF(E17=0,0,C17/E17)</f>
        <v/>
      </c>
    </row>
    <row r="18">
      <c r="A18" s="8" t="inlineStr"/>
      <c r="B18" s="8" t="inlineStr"/>
      <c r="C18" s="12">
        <f>'Resep'!E43</f>
        <v/>
      </c>
      <c r="D18" s="8" t="inlineStr">
        <is>
          <t>GrabFood</t>
        </is>
      </c>
      <c r="E18" s="12">
        <f>ROUND($B$16*(1-'Channel'!$D$2),0)</f>
        <v/>
      </c>
      <c r="F18" s="25">
        <f>IF(E18=0,0,C18/E18)</f>
        <v/>
      </c>
    </row>
    <row r="19">
      <c r="A19" s="8" t="inlineStr"/>
      <c r="B19" s="8" t="inlineStr"/>
      <c r="C19" s="12">
        <f>'Resep'!E43</f>
        <v/>
      </c>
      <c r="D19" s="8" t="inlineStr">
        <is>
          <t>ShopeeFood</t>
        </is>
      </c>
      <c r="E19" s="12">
        <f>ROUND($B$16*(1-'Channel'!$F$2),0)</f>
        <v/>
      </c>
      <c r="F19" s="25">
        <f>IF(E19=0,0,C19/E19)</f>
        <v/>
      </c>
    </row>
  </sheetData>
  <mergeCells count="2">
    <mergeCell ref="A3:F3"/>
    <mergeCell ref="A1:F1"/>
  </mergeCells>
  <conditionalFormatting sqref="F6">
    <cfRule type="cellIs" priority="1" operator="greaterThan" dxfId="0">
      <formula>0.4</formula>
    </cfRule>
  </conditionalFormatting>
  <conditionalFormatting sqref="F7">
    <cfRule type="cellIs" priority="2" operator="greaterThan" dxfId="0">
      <formula>0.4</formula>
    </cfRule>
  </conditionalFormatting>
  <conditionalFormatting sqref="F8">
    <cfRule type="cellIs" priority="3" operator="greaterThan" dxfId="0">
      <formula>0.4</formula>
    </cfRule>
  </conditionalFormatting>
  <conditionalFormatting sqref="F9">
    <cfRule type="cellIs" priority="4" operator="greaterThan" dxfId="0">
      <formula>0.4</formula>
    </cfRule>
  </conditionalFormatting>
  <conditionalFormatting sqref="F11">
    <cfRule type="cellIs" priority="5" operator="greaterThan" dxfId="0">
      <formula>0.4</formula>
    </cfRule>
  </conditionalFormatting>
  <conditionalFormatting sqref="F12">
    <cfRule type="cellIs" priority="6" operator="greaterThan" dxfId="0">
      <formula>0.4</formula>
    </cfRule>
  </conditionalFormatting>
  <conditionalFormatting sqref="F13">
    <cfRule type="cellIs" priority="7" operator="greaterThan" dxfId="0">
      <formula>0.4</formula>
    </cfRule>
  </conditionalFormatting>
  <conditionalFormatting sqref="F14">
    <cfRule type="cellIs" priority="8" operator="greaterThan" dxfId="0">
      <formula>0.4</formula>
    </cfRule>
  </conditionalFormatting>
  <conditionalFormatting sqref="F16">
    <cfRule type="cellIs" priority="9" operator="greaterThan" dxfId="0">
      <formula>0.4</formula>
    </cfRule>
  </conditionalFormatting>
  <conditionalFormatting sqref="F17">
    <cfRule type="cellIs" priority="10" operator="greaterThan" dxfId="0">
      <formula>0.4</formula>
    </cfRule>
  </conditionalFormatting>
  <conditionalFormatting sqref="F18">
    <cfRule type="cellIs" priority="11" operator="greaterThan" dxfId="0">
      <formula>0.4</formula>
    </cfRule>
  </conditionalFormatting>
  <conditionalFormatting sqref="F19">
    <cfRule type="cellIs" priority="12" operator="greaterThan" dxfId="0">
      <formula>0.4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18" customWidth="1" min="4" max="4"/>
  </cols>
  <sheetData>
    <row r="1">
      <c r="A1" s="13" t="inlineStr">
        <is>
          <t>Kerangka pajak — per menu</t>
        </is>
      </c>
      <c r="B1" s="23" t="n"/>
      <c r="C1" s="23" t="n"/>
      <c r="D1" s="24" t="n"/>
    </row>
    <row r="2">
      <c r="A2" s="7" t="inlineStr">
        <is>
          <t>Layanan makan di tempat umumnya PBJT (10% di Bali). Penjualan kemasan/katering tanpa layanan bisa PPN (11%).</t>
        </is>
      </c>
    </row>
    <row r="4">
      <c r="A4" s="6" t="inlineStr">
        <is>
          <t>Menu</t>
        </is>
      </c>
      <c r="B4" s="6" t="inlineStr">
        <is>
          <t>Jenis</t>
        </is>
      </c>
      <c r="C4" s="6" t="inlineStr">
        <is>
          <t>Tarif</t>
        </is>
      </c>
      <c r="D4" s="6" t="inlineStr">
        <is>
          <t>Pajak atas harga menu</t>
        </is>
      </c>
    </row>
    <row r="5">
      <c r="A5" s="17" t="inlineStr">
        <is>
          <t>Smoothie bowl</t>
        </is>
      </c>
      <c r="B5" s="16" t="inlineStr">
        <is>
          <t>PBJT</t>
        </is>
      </c>
      <c r="C5" s="25">
        <f>IF(B5="PPN",0.11,0.1)</f>
        <v/>
      </c>
      <c r="D5" s="12">
        <f>ROUND('Resep'!E14*C5,0)</f>
        <v/>
      </c>
    </row>
    <row r="6">
      <c r="A6" s="17" t="inlineStr">
        <is>
          <t>Nasi goreng ayam</t>
        </is>
      </c>
      <c r="B6" s="16" t="inlineStr">
        <is>
          <t>PBJT</t>
        </is>
      </c>
      <c r="C6" s="25">
        <f>IF(B6="PPN",0.11,0.1)</f>
        <v/>
      </c>
      <c r="D6" s="12">
        <f>ROUND('Resep'!E31*C6,0)</f>
        <v/>
      </c>
    </row>
    <row r="7">
      <c r="A7" s="17" t="inlineStr">
        <is>
          <t>Ikan bakar</t>
        </is>
      </c>
      <c r="B7" s="16" t="inlineStr">
        <is>
          <t>PBJT</t>
        </is>
      </c>
      <c r="C7" s="25">
        <f>IF(B7="PPN",0.11,0.1)</f>
        <v/>
      </c>
      <c r="D7" s="12">
        <f>ROUND('Resep'!E45*C7,0)</f>
        <v/>
      </c>
    </row>
    <row r="9">
      <c r="A9" s="7" t="inlineStr">
        <is>
          <t>Hanya indikatif, berdasarkan kerangka umum. Konfirmasikan kewajiban Anda ke konsultan pajak setempat.</t>
        </is>
      </c>
    </row>
  </sheetData>
  <mergeCells count="3">
    <mergeCell ref="A1:D1"/>
    <mergeCell ref="A9:D9"/>
    <mergeCell ref="A2:D2"/>
  </mergeCells>
  <dataValidations count="1">
    <dataValidation sqref="B5 B6 B7" showDropDown="0" showInputMessage="0" showErrorMessage="0" allowBlank="0" type="list">
      <formula1>"PBJT,PPN"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  <col width="20" customWidth="1" min="6" max="6"/>
  </cols>
  <sheetData>
    <row r="1">
      <c r="A1" s="13" t="inlineStr">
        <is>
          <t>Menu engineering — isi volume bulanan per menu</t>
        </is>
      </c>
      <c r="B1" s="23" t="n"/>
      <c r="C1" s="23" t="n"/>
      <c r="D1" s="23" t="n"/>
      <c r="E1" s="23" t="n"/>
      <c r="F1" s="24" t="n"/>
    </row>
    <row r="2">
      <c r="A2" s="7" t="inlineStr">
        <is>
          <t>Kuadran membandingkan margin tunai dan volume tiap menu dengan rata-rata menu Anda.</t>
        </is>
      </c>
    </row>
    <row r="4">
      <c r="A4" s="6" t="inlineStr">
        <is>
          <t>Menu</t>
        </is>
      </c>
      <c r="B4" s="6" t="inlineStr">
        <is>
          <t>Volume bulanan</t>
        </is>
      </c>
      <c r="C4" s="6" t="inlineStr">
        <is>
          <t>Harga menu</t>
        </is>
      </c>
      <c r="D4" s="6" t="inlineStr">
        <is>
          <t>HPP produksi</t>
        </is>
      </c>
      <c r="E4" s="6" t="inlineStr">
        <is>
          <t>Margin tunai/porsi</t>
        </is>
      </c>
      <c r="F4" s="6" t="inlineStr">
        <is>
          <t>Kuadran</t>
        </is>
      </c>
    </row>
    <row r="5">
      <c r="A5" s="17" t="inlineStr">
        <is>
          <t>Smoothie bowl</t>
        </is>
      </c>
      <c r="B5" s="16" t="n">
        <v>300</v>
      </c>
      <c r="C5" s="12">
        <f>'Resep'!E14</f>
        <v/>
      </c>
      <c r="D5" s="12">
        <f>'Resep'!E12</f>
        <v/>
      </c>
      <c r="E5" s="12">
        <f>C5-D5</f>
        <v/>
      </c>
      <c r="F5" s="9">
        <f>IF(AND(E5&gt;=AVERAGE($E$5:$E$7),B5&gt;=AVERAGE($B$5:$B$7)),"Bintang",IF(AND(E5&lt;AVERAGE($E$5:$E$7),B5&gt;=AVERAGE($B$5:$B$7)),"Kuda beban",IF(AND(E5&gt;=AVERAGE($E$5:$E$7),B5&lt;AVERAGE($B$5:$B$7)),"Teka-teki","Beban")))</f>
        <v/>
      </c>
    </row>
    <row r="6">
      <c r="A6" s="17" t="inlineStr">
        <is>
          <t>Nasi goreng ayam</t>
        </is>
      </c>
      <c r="B6" s="16" t="n">
        <v>300</v>
      </c>
      <c r="C6" s="12">
        <f>'Resep'!E31</f>
        <v/>
      </c>
      <c r="D6" s="12">
        <f>'Resep'!E29</f>
        <v/>
      </c>
      <c r="E6" s="12">
        <f>C6-D6</f>
        <v/>
      </c>
      <c r="F6" s="9">
        <f>IF(AND(E6&gt;=AVERAGE($E$5:$E$7),B6&gt;=AVERAGE($B$5:$B$7)),"Bintang",IF(AND(E6&lt;AVERAGE($E$5:$E$7),B6&gt;=AVERAGE($B$5:$B$7)),"Kuda beban",IF(AND(E6&gt;=AVERAGE($E$5:$E$7),B6&lt;AVERAGE($B$5:$B$7)),"Teka-teki","Beban")))</f>
        <v/>
      </c>
    </row>
    <row r="7">
      <c r="A7" s="17" t="inlineStr">
        <is>
          <t>Ikan bakar</t>
        </is>
      </c>
      <c r="B7" s="16" t="n">
        <v>300</v>
      </c>
      <c r="C7" s="12">
        <f>'Resep'!E45</f>
        <v/>
      </c>
      <c r="D7" s="12">
        <f>'Resep'!E43</f>
        <v/>
      </c>
      <c r="E7" s="12">
        <f>C7-D7</f>
        <v/>
      </c>
      <c r="F7" s="9">
        <f>IF(AND(E7&gt;=AVERAGE($E$5:$E$7),B7&gt;=AVERAGE($B$5:$B$7)),"Bintang",IF(AND(E7&lt;AVERAGE($E$5:$E$7),B7&gt;=AVERAGE($B$5:$B$7)),"Kuda beban",IF(AND(E7&gt;=AVERAGE($E$5:$E$7),B7&lt;AVERAGE($B$5:$B$7)),"Teka-teki","Beban")))</f>
        <v/>
      </c>
    </row>
  </sheetData>
  <mergeCells count="2">
    <mergeCell ref="A2:F2"/>
    <mergeCell ref="A1:F1"/>
  </mergeCells>
  <conditionalFormatting sqref="F5:F7">
    <cfRule type="cellIs" priority="1" operator="equal" dxfId="1">
      <formula>"Bintang"</formula>
    </cfRule>
    <cfRule type="cellIs" priority="2" operator="equal" dxfId="0">
      <formula>"Beban"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78" customWidth="1" min="2" max="2"/>
  </cols>
  <sheetData>
    <row r="1">
      <c r="A1" s="13" t="inlineStr">
        <is>
          <t>Istilah</t>
        </is>
      </c>
      <c r="B1" s="13" t="inlineStr">
        <is>
          <t>Definisi</t>
        </is>
      </c>
    </row>
    <row r="2" ht="42" customHeight="1">
      <c r="A2" s="17" t="inlineStr">
        <is>
          <t>HPP</t>
        </is>
      </c>
      <c r="B2" s="26" t="inlineStr">
        <is>
          <t>Harga Pokok Penjualan — biaya bahan/produksi sebuah menu. Padanan Inggrisnya: food cost.</t>
        </is>
      </c>
    </row>
    <row r="3" ht="42" customHeight="1">
      <c r="A3" s="17" t="inlineStr">
        <is>
          <t>Food cost %</t>
        </is>
      </c>
      <c r="B3" s="26" t="inlineStr">
        <is>
          <t>Biaya bahan dibagi harga jual, dikali 100. Makin rendah makin baik, dalam batas wajar.</t>
        </is>
      </c>
    </row>
    <row r="4" ht="42" customHeight="1">
      <c r="A4" s="17" t="inlineStr">
        <is>
          <t>Yield</t>
        </is>
      </c>
      <c r="B4" s="26" t="inlineStr">
        <is>
          <t>Bagian bahan yang benar-benar terpakai setelah trimming, kupas, atau masak. Ikan utuh dengan yield 55% jauh lebih mahal per gram terpakai daripada harga awalnya.</t>
        </is>
      </c>
    </row>
    <row r="5" ht="42" customHeight="1">
      <c r="A5" s="17" t="inlineStr">
        <is>
          <t>Komisi platform</t>
        </is>
      </c>
      <c r="B5" s="26" t="inlineStr">
        <is>
          <t>Potongan yang diambil GoFood, GrabFood, atau ShopeeFood dari tiap order — sekitar 20-30%, langsung dari atas, sebelum Anda bayar satu bahan pun.</t>
        </is>
      </c>
    </row>
    <row r="6" ht="42" customHeight="1">
      <c r="A6" s="17" t="inlineStr">
        <is>
          <t>Food cost efektif %</t>
        </is>
      </c>
      <c r="B6" s="26" t="inlineStr">
        <is>
          <t>Food cost dihitung terhadap harga BERSIH setelah komisi platform — angka yang sebenarnya menentukan margin Anda di pesan-antar.</t>
        </is>
      </c>
    </row>
    <row r="7" ht="42" customHeight="1">
      <c r="A7" s="17" t="inlineStr">
        <is>
          <t>PBJT</t>
        </is>
      </c>
      <c r="B7" s="26" t="inlineStr">
        <is>
          <t>Pajak Barang dan Jasa Tertentu — pajak daerah atas jasa restoran/makanan, umumnya 10% di Bali, yang menggantikan PHR lama.</t>
        </is>
      </c>
    </row>
    <row r="8" ht="42" customHeight="1">
      <c r="A8" s="17" t="inlineStr">
        <is>
          <t>PPN</t>
        </is>
      </c>
      <c r="B8" s="26" t="inlineStr">
        <is>
          <t>Pajak Pertambahan Nilai — 11% efektif untuk sebagian besar barang; bisa berlaku untuk penjualan kemasan atau katering tanpa layanan.</t>
        </is>
      </c>
    </row>
    <row r="9" ht="42" customHeight="1">
      <c r="A9" s="17" t="inlineStr">
        <is>
          <t>Margin tunai</t>
        </is>
      </c>
      <c r="B9" s="26" t="inlineStr">
        <is>
          <t>Harga jual dikurangi total HPP produksi — rupiah yang benar-benar disumbang sebuah menu.</t>
        </is>
      </c>
    </row>
    <row r="11">
      <c r="A11" s="7" t="inlineStr">
        <is>
          <t>Sumber: panduan food costing EMD Hospitality; panduan komisi platform Menuviel &amp; Slant POS (2025-26); UU HKPD 1/2022 (PBJT); PMK 131/2024 &amp; Baker McKenzie (PPN, Jan 2025).</t>
        </is>
      </c>
    </row>
  </sheetData>
  <mergeCells count="1">
    <mergeCell ref="A11:B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2026-05-30T15:04:11Z</dcterms:created>
  <dcterms:modified xmlns:dcterms="http://purl.org/dc/terms/" xmlns:xsi="http://www.w3.org/2001/XMLSchema-instance" xsi:type="dcterms:W3CDTF">2026-05-30T15:04:11Z</dcterms:modified>
</cp:coreProperties>
</file>